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JSBNQSD\Documents\Documents\elaine\beaver acres\pto\treasurer\2023-24\"/>
    </mc:Choice>
  </mc:AlternateContent>
  <xr:revisionPtr revIDLastSave="0" documentId="8_{6DBC3B8D-265A-426C-8D40-D0F87B829F59}" xr6:coauthVersionLast="47" xr6:coauthVersionMax="47" xr10:uidLastSave="{00000000-0000-0000-0000-000000000000}"/>
  <bookViews>
    <workbookView xWindow="-96" yWindow="-96" windowWidth="23232" windowHeight="12552" xr2:uid="{47AECD4B-8D8A-450F-B892-F3EC932B6883}"/>
  </bookViews>
  <sheets>
    <sheet name="22-23 budget vs actual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F125" i="1"/>
  <c r="F122" i="1"/>
  <c r="F106" i="1"/>
  <c r="F93" i="1"/>
  <c r="F81" i="1"/>
  <c r="F73" i="1"/>
  <c r="F65" i="1"/>
  <c r="F23" i="1"/>
  <c r="F15" i="1"/>
  <c r="F33" i="1"/>
  <c r="F30" i="1"/>
  <c r="F29" i="1"/>
  <c r="F28" i="1"/>
  <c r="F26" i="1"/>
  <c r="F6" i="1" l="1"/>
  <c r="F7" i="1"/>
  <c r="F5" i="1"/>
  <c r="G14" i="1" l="1"/>
  <c r="G15" i="1"/>
  <c r="G23" i="1" s="1"/>
  <c r="G122" i="1"/>
  <c r="G106" i="1"/>
  <c r="G81" i="1"/>
  <c r="G73" i="1"/>
  <c r="G93" i="1"/>
  <c r="E81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G125" i="1" l="1"/>
  <c r="G127" i="1" s="1"/>
  <c r="E65" i="1"/>
  <c r="E73" i="1"/>
  <c r="E122" i="1"/>
  <c r="E106" i="1"/>
  <c r="E93" i="1"/>
  <c r="E15" i="1"/>
  <c r="E23" i="1" s="1"/>
  <c r="E125" i="1" l="1"/>
  <c r="E127" i="1" s="1"/>
</calcChain>
</file>

<file path=xl/sharedStrings.xml><?xml version="1.0" encoding="utf-8"?>
<sst xmlns="http://schemas.openxmlformats.org/spreadsheetml/2006/main" count="133" uniqueCount="121">
  <si>
    <t>BEAVER ACRES PTO</t>
  </si>
  <si>
    <t>REVENUE</t>
  </si>
  <si>
    <t>Donations Incoming</t>
  </si>
  <si>
    <t>Fundraiser Income</t>
  </si>
  <si>
    <t>Amazon Smile</t>
  </si>
  <si>
    <t>Beaver Dash Company Sponsorships</t>
  </si>
  <si>
    <t>Beaver Dash Pledges</t>
  </si>
  <si>
    <t>Bingo</t>
  </si>
  <si>
    <t>Bottle Drop</t>
  </si>
  <si>
    <t>Box Tops</t>
  </si>
  <si>
    <t>Company Matching</t>
  </si>
  <si>
    <t>Spring Fundraiser</t>
  </si>
  <si>
    <t>Dining Night Out</t>
  </si>
  <si>
    <t>Misc</t>
  </si>
  <si>
    <t>Fred Meyer Rewards</t>
  </si>
  <si>
    <t>Total Fundraiser Income</t>
  </si>
  <si>
    <t>Operating Income</t>
  </si>
  <si>
    <t>Bank Refunds and Fee Reversals</t>
  </si>
  <si>
    <t>Total Operating Income</t>
  </si>
  <si>
    <t>School Event &amp; Field Trip Income</t>
  </si>
  <si>
    <t>Family Night Income</t>
  </si>
  <si>
    <t>Total School Event &amp; Field Trip Income</t>
  </si>
  <si>
    <t>TOTAL REVENUE</t>
  </si>
  <si>
    <t>EXPENSES</t>
  </si>
  <si>
    <t>Art Literacy Expenses</t>
  </si>
  <si>
    <t>Classroom Enrichment Grant Expenses</t>
  </si>
  <si>
    <t>Kinder - Widmer, Sarah</t>
  </si>
  <si>
    <t>1st - Lary, Melinda</t>
  </si>
  <si>
    <t>1st - Lueck, Carrie</t>
  </si>
  <si>
    <t>1st - Quick, Katie</t>
  </si>
  <si>
    <t>2nd - Bryant, Helen (Nellie)</t>
  </si>
  <si>
    <t>2nd - Lonnquist, Kajsa</t>
  </si>
  <si>
    <t>2nd - Poland, Carol</t>
  </si>
  <si>
    <t>3rd - Baker, Emily</t>
  </si>
  <si>
    <t>3rd - Hansmann, Rachelle</t>
  </si>
  <si>
    <t>3rd - Doolitte, Laura</t>
  </si>
  <si>
    <t>3rd - Kaigh, Lauren</t>
  </si>
  <si>
    <t>3rd - Saunders, Kathy</t>
  </si>
  <si>
    <t>4th - Dicksa, Emily</t>
  </si>
  <si>
    <t>5th - Hanson, Shannon</t>
  </si>
  <si>
    <t>5th - Hoppenrath, Sandy</t>
  </si>
  <si>
    <t>5th - Steindorf, Angela</t>
  </si>
  <si>
    <t>5th - Churchhill, Evan</t>
  </si>
  <si>
    <t>SP - Maki, Shannon</t>
  </si>
  <si>
    <t>SP - Lane, Amber</t>
  </si>
  <si>
    <t>Total Classroom Enrichment Grant Expenses</t>
  </si>
  <si>
    <t>Donations</t>
  </si>
  <si>
    <t>School Equipment and Supply</t>
  </si>
  <si>
    <t>Pottery &amp; Kiln</t>
  </si>
  <si>
    <t>Production Room equipment</t>
  </si>
  <si>
    <t>School Subscriptions</t>
  </si>
  <si>
    <t>Total Donations Outgoing</t>
  </si>
  <si>
    <t>Fundraiser Expenses</t>
  </si>
  <si>
    <t>Cookie Dough (2020)</t>
  </si>
  <si>
    <t>Scholastic Book Fair Expenses (2019)</t>
  </si>
  <si>
    <t>Total Fundraiser Expenses</t>
  </si>
  <si>
    <t>Operating Expenses</t>
  </si>
  <si>
    <t>Accountant Fees</t>
  </si>
  <si>
    <t>Bad Debt/Returned Items</t>
  </si>
  <si>
    <t>Bank Charges</t>
  </si>
  <si>
    <t>Business Registration &amp; Licensing</t>
  </si>
  <si>
    <t>Childcare Expenses</t>
  </si>
  <si>
    <t>Equipment, Supplies, and Postage Expenses</t>
  </si>
  <si>
    <t>Insurance/Bond Expenses</t>
  </si>
  <si>
    <t>Online payment processing fees</t>
  </si>
  <si>
    <t>Software and Internet Service Expenses</t>
  </si>
  <si>
    <t>Taxes Paid</t>
  </si>
  <si>
    <t>Website</t>
  </si>
  <si>
    <t>Total Operating Expenses</t>
  </si>
  <si>
    <t>School Event &amp; Field Trip Expenses</t>
  </si>
  <si>
    <t>Kindergarten Event and Trip Fund</t>
  </si>
  <si>
    <t>1st Grade Event and Trip Fund</t>
  </si>
  <si>
    <t>2nd Grade Event and Trip Fund</t>
  </si>
  <si>
    <t>3rd Grade Event and Trip Fund</t>
  </si>
  <si>
    <t>4th Grade Event and Trip Fund</t>
  </si>
  <si>
    <t>5th Grade Event and Trip Fund</t>
  </si>
  <si>
    <t>5th Grade End of Year Field Trip Expenses</t>
  </si>
  <si>
    <t>Field Day Expenses</t>
  </si>
  <si>
    <t>ISC Field Trip</t>
  </si>
  <si>
    <t>Spring Social Event Expenses</t>
  </si>
  <si>
    <t>Staff Appreciation Expenses</t>
  </si>
  <si>
    <t>Virtual Night Activities</t>
  </si>
  <si>
    <t>Welcome Night Expenses</t>
  </si>
  <si>
    <t>Total School Event &amp; Field Trip Expenses</t>
  </si>
  <si>
    <t>Library Specials</t>
  </si>
  <si>
    <t>Music Specials</t>
  </si>
  <si>
    <t>PE Specials</t>
  </si>
  <si>
    <t>Technology Specials</t>
  </si>
  <si>
    <t>TOTAL EXPENSES</t>
  </si>
  <si>
    <t>NET REVENUE</t>
  </si>
  <si>
    <t>Kinder - Blank, Katie</t>
  </si>
  <si>
    <t>#</t>
  </si>
  <si>
    <t>Kinder - Coleman, Annie</t>
  </si>
  <si>
    <t>Kinder - Martin, Izzy</t>
  </si>
  <si>
    <t>Kinder - Ouse, Katy</t>
  </si>
  <si>
    <t>Kinder - Morris, Taylor</t>
  </si>
  <si>
    <t>1st - Campbell, Kristy</t>
  </si>
  <si>
    <t>1st - Jackson Plymire, Nicole</t>
  </si>
  <si>
    <t>1st - Hassold, Maryann</t>
  </si>
  <si>
    <t>2nd - Kelly, Karley</t>
  </si>
  <si>
    <t>2nd - Schilardi/Meyer</t>
  </si>
  <si>
    <t>4th - Barnett, Erica</t>
  </si>
  <si>
    <t>4th - Shoemaker, Maddie</t>
  </si>
  <si>
    <t>4th - Still, Alena</t>
  </si>
  <si>
    <t>5th - Reberry, Emily</t>
  </si>
  <si>
    <t>PE - Recess equipment</t>
  </si>
  <si>
    <t>Fall Family Night Expenses</t>
  </si>
  <si>
    <t>SP - Kari</t>
  </si>
  <si>
    <t>Beaver Dash shirts</t>
  </si>
  <si>
    <t>Beaver Dash supplies</t>
  </si>
  <si>
    <t>Beaver Dash prizes</t>
  </si>
  <si>
    <t>Beaver Dash Paypal Fees</t>
  </si>
  <si>
    <t>Beaver Dash Pledgestar Fees</t>
  </si>
  <si>
    <t>Classroom Enrichment Specials</t>
  </si>
  <si>
    <t>Total Classroom Enrichment Specials</t>
  </si>
  <si>
    <t>22/23 budget approved 2022-11-16</t>
  </si>
  <si>
    <t>2nd - Chizum, Anna</t>
  </si>
  <si>
    <t>23/24 budget draft 2023-04-26</t>
  </si>
  <si>
    <t>0/500 conditional on spring fundraiser</t>
  </si>
  <si>
    <t>Total Classroom enrichment funds 9100.  $ per student will calculated after total enrollment is finalized</t>
  </si>
  <si>
    <t>Actual 4/26/23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</si>
</sst>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0\ _€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mbria"/>
      <family val="1"/>
    </font>
    <font>
      <sz val="14"/>
      <color indexed="8"/>
      <name val="Arial"/>
      <family val="2"/>
    </font>
    <font>
      <sz val="14"/>
      <color rgb="FF000000"/>
      <name val="Calibri"/>
      <family val="2"/>
      <scheme val="minor"/>
    </font>
    <font>
      <sz val="14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4" fontId="4" fillId="0" borderId="1" xfId="1" applyFont="1" applyFill="1" applyBorder="1" applyAlignment="1">
      <alignment wrapText="1"/>
    </xf>
    <xf numFmtId="44" fontId="4" fillId="0" borderId="1" xfId="1" applyFont="1" applyFill="1" applyBorder="1" applyAlignment="1">
      <alignment horizontal="right"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44" fontId="3" fillId="0" borderId="1" xfId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2" borderId="0" xfId="0" applyFill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6" fillId="0" borderId="1" xfId="0" applyFont="1" applyBorder="1" applyAlignment="1">
      <alignment horizontal="right" wrapText="1"/>
    </xf>
    <xf numFmtId="44" fontId="6" fillId="0" borderId="1" xfId="1" applyFont="1" applyFill="1" applyBorder="1" applyAlignment="1">
      <alignment horizontal="right" wrapText="1"/>
    </xf>
    <xf numFmtId="44" fontId="5" fillId="0" borderId="1" xfId="1" applyFont="1" applyFill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44" fontId="5" fillId="2" borderId="1" xfId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/>
    </xf>
    <xf numFmtId="44" fontId="6" fillId="0" borderId="1" xfId="1" applyFont="1" applyFill="1" applyBorder="1" applyAlignment="1">
      <alignment horizontal="right"/>
    </xf>
    <xf numFmtId="44" fontId="7" fillId="2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44" fontId="5" fillId="3" borderId="1" xfId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/>
    <xf numFmtId="44" fontId="9" fillId="0" borderId="1" xfId="1" applyFont="1" applyFill="1" applyBorder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44" fontId="9" fillId="0" borderId="0" xfId="1" applyFont="1" applyFill="1" applyBorder="1" applyAlignment="1">
      <alignment horizontal="right" wrapText="1"/>
    </xf>
    <xf numFmtId="0" fontId="5" fillId="0" borderId="1" xfId="0" applyFont="1" applyBorder="1" applyAlignment="1">
      <alignment horizontal="left" vertical="top" wrapText="1"/>
    </xf>
    <xf numFmtId="165" fontId="11" fillId="0" borderId="0" xfId="0" applyNumberFormat="1" applyFont="1" applyAlignment="1">
      <alignment horizontal="right" wrapText="1"/>
    </xf>
    <xf numFmtId="0" fontId="10" fillId="0" borderId="1" xfId="0" applyFont="1" applyBorder="1" applyAlignment="1">
      <alignment horizontal="left"/>
    </xf>
    <xf numFmtId="0" fontId="2" fillId="3" borderId="1" xfId="0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right" wrapText="1"/>
    </xf>
    <xf numFmtId="44" fontId="6" fillId="0" borderId="0" xfId="1" applyFont="1" applyFill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44" fontId="5" fillId="0" borderId="0" xfId="1" applyFont="1" applyFill="1" applyBorder="1" applyAlignment="1">
      <alignment horizontal="right" wrapText="1"/>
    </xf>
    <xf numFmtId="44" fontId="6" fillId="0" borderId="0" xfId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12" fillId="0" borderId="0" xfId="0" applyFont="1"/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2FF2D-3C80-41C6-B209-A1F338797B99}">
  <dimension ref="A1:GZ131"/>
  <sheetViews>
    <sheetView tabSelected="1" zoomScale="70" zoomScaleNormal="70" workbookViewId="0">
      <selection activeCell="E127" sqref="E127:F127"/>
    </sheetView>
  </sheetViews>
  <sheetFormatPr defaultRowHeight="18.3" x14ac:dyDescent="0.7"/>
  <cols>
    <col min="1" max="1" width="5" style="19" customWidth="1"/>
    <col min="2" max="2" width="5.68359375" style="19" customWidth="1"/>
    <col min="3" max="3" width="45.68359375" style="19" customWidth="1"/>
    <col min="4" max="4" width="6.15625" style="19" customWidth="1"/>
    <col min="5" max="6" width="30.68359375" style="32" customWidth="1"/>
    <col min="7" max="7" width="24.734375" style="33" customWidth="1"/>
    <col min="8" max="8" width="40.3671875" customWidth="1"/>
  </cols>
  <sheetData>
    <row r="1" spans="1:7" ht="35.1" customHeight="1" x14ac:dyDescent="0.55000000000000004">
      <c r="A1" s="39" t="s">
        <v>0</v>
      </c>
      <c r="B1" s="39"/>
      <c r="C1" s="39"/>
      <c r="D1" s="1"/>
      <c r="E1" s="37" t="s">
        <v>115</v>
      </c>
      <c r="F1" s="37" t="s">
        <v>120</v>
      </c>
      <c r="G1" s="37" t="s">
        <v>117</v>
      </c>
    </row>
    <row r="2" spans="1:7" ht="21" customHeight="1" x14ac:dyDescent="0.7">
      <c r="A2" s="2" t="s">
        <v>1</v>
      </c>
      <c r="B2" s="3"/>
      <c r="C2" s="4"/>
      <c r="D2" s="4"/>
      <c r="E2" s="20"/>
      <c r="F2" s="42"/>
    </row>
    <row r="3" spans="1:7" ht="21" customHeight="1" x14ac:dyDescent="0.7">
      <c r="A3" s="5"/>
      <c r="B3" s="3" t="s">
        <v>2</v>
      </c>
      <c r="C3" s="6"/>
      <c r="D3" s="6"/>
      <c r="E3" s="21"/>
      <c r="F3" s="43"/>
    </row>
    <row r="4" spans="1:7" ht="21" customHeight="1" x14ac:dyDescent="0.7">
      <c r="A4" s="7"/>
      <c r="B4" s="3" t="s">
        <v>3</v>
      </c>
      <c r="C4" s="4"/>
      <c r="D4" s="4"/>
      <c r="E4" s="20"/>
      <c r="F4" s="42"/>
    </row>
    <row r="5" spans="1:7" ht="21" customHeight="1" x14ac:dyDescent="0.7">
      <c r="A5" s="7"/>
      <c r="B5" s="7"/>
      <c r="C5" s="4" t="s">
        <v>4</v>
      </c>
      <c r="D5" s="4"/>
      <c r="E5" s="21">
        <v>250</v>
      </c>
      <c r="F5" s="38">
        <f>193.99</f>
        <v>193.99</v>
      </c>
      <c r="G5" s="21">
        <v>0</v>
      </c>
    </row>
    <row r="6" spans="1:7" ht="21" customHeight="1" x14ac:dyDescent="0.7">
      <c r="A6" s="7"/>
      <c r="B6" s="7"/>
      <c r="C6" s="4" t="s">
        <v>5</v>
      </c>
      <c r="D6" s="4"/>
      <c r="E6" s="21">
        <v>250</v>
      </c>
      <c r="F6" s="38">
        <f>250</f>
        <v>250</v>
      </c>
      <c r="G6" s="21">
        <v>250</v>
      </c>
    </row>
    <row r="7" spans="1:7" ht="21" customHeight="1" x14ac:dyDescent="0.7">
      <c r="A7" s="7"/>
      <c r="B7" s="7"/>
      <c r="C7" s="4" t="s">
        <v>6</v>
      </c>
      <c r="D7" s="4"/>
      <c r="E7" s="21">
        <v>15000</v>
      </c>
      <c r="F7" s="38">
        <f>16100.33</f>
        <v>16100.33</v>
      </c>
      <c r="G7" s="21">
        <v>18000</v>
      </c>
    </row>
    <row r="8" spans="1:7" ht="21" customHeight="1" x14ac:dyDescent="0.7">
      <c r="A8" s="7"/>
      <c r="B8" s="7"/>
      <c r="C8" s="4" t="s">
        <v>8</v>
      </c>
      <c r="D8" s="4"/>
      <c r="E8" s="21">
        <v>100</v>
      </c>
      <c r="F8" s="21"/>
      <c r="G8" s="21">
        <v>400</v>
      </c>
    </row>
    <row r="9" spans="1:7" ht="21" customHeight="1" x14ac:dyDescent="0.7">
      <c r="A9" s="7"/>
      <c r="B9" s="7"/>
      <c r="C9" s="4" t="s">
        <v>9</v>
      </c>
      <c r="D9" s="4"/>
      <c r="E9" s="21">
        <v>50</v>
      </c>
      <c r="F9" s="21"/>
      <c r="G9" s="21">
        <v>50</v>
      </c>
    </row>
    <row r="10" spans="1:7" ht="21" customHeight="1" x14ac:dyDescent="0.7">
      <c r="A10" s="7"/>
      <c r="B10" s="7"/>
      <c r="C10" s="4" t="s">
        <v>10</v>
      </c>
      <c r="D10" s="4"/>
      <c r="E10" s="21">
        <v>100</v>
      </c>
      <c r="F10" s="21"/>
      <c r="G10" s="21">
        <v>100</v>
      </c>
    </row>
    <row r="11" spans="1:7" ht="21" customHeight="1" x14ac:dyDescent="0.7">
      <c r="A11" s="7"/>
      <c r="B11" s="7"/>
      <c r="C11" s="4" t="s">
        <v>11</v>
      </c>
      <c r="D11" s="4"/>
      <c r="E11" s="21">
        <v>10000</v>
      </c>
      <c r="F11" s="21"/>
      <c r="G11" s="21">
        <v>5000</v>
      </c>
    </row>
    <row r="12" spans="1:7" ht="21" customHeight="1" x14ac:dyDescent="0.7">
      <c r="A12" s="7"/>
      <c r="B12" s="7"/>
      <c r="C12" s="4" t="s">
        <v>12</v>
      </c>
      <c r="D12" s="4"/>
      <c r="E12" s="21">
        <v>900</v>
      </c>
      <c r="F12" s="21">
        <v>250.74</v>
      </c>
      <c r="G12" s="21">
        <v>500</v>
      </c>
    </row>
    <row r="13" spans="1:7" ht="21" customHeight="1" x14ac:dyDescent="0.7">
      <c r="A13" s="7"/>
      <c r="B13" s="7"/>
      <c r="C13" s="4" t="s">
        <v>13</v>
      </c>
      <c r="D13" s="4"/>
      <c r="E13" s="21"/>
      <c r="F13" s="43"/>
    </row>
    <row r="14" spans="1:7" ht="21" customHeight="1" x14ac:dyDescent="0.7">
      <c r="A14" s="7"/>
      <c r="B14" s="7"/>
      <c r="C14" s="4" t="s">
        <v>14</v>
      </c>
      <c r="D14" s="4"/>
      <c r="E14" s="21">
        <v>500</v>
      </c>
      <c r="F14" s="43">
        <v>178.8</v>
      </c>
      <c r="G14" s="38">
        <f>178.8</f>
        <v>178.8</v>
      </c>
    </row>
    <row r="15" spans="1:7" ht="21" customHeight="1" x14ac:dyDescent="0.7">
      <c r="A15" s="8"/>
      <c r="B15" s="2" t="s">
        <v>15</v>
      </c>
      <c r="C15" s="9"/>
      <c r="D15" s="9"/>
      <c r="E15" s="22">
        <f>SUM(E5:E14)</f>
        <v>27150</v>
      </c>
      <c r="F15" s="22">
        <f>SUM(F5:F14)</f>
        <v>16973.86</v>
      </c>
      <c r="G15" s="34">
        <f>SUM(G5:G14)</f>
        <v>24478.799999999999</v>
      </c>
    </row>
    <row r="16" spans="1:7" ht="21" customHeight="1" x14ac:dyDescent="0.7">
      <c r="A16" s="5"/>
      <c r="B16" s="3" t="s">
        <v>16</v>
      </c>
      <c r="C16" s="4"/>
      <c r="D16" s="4"/>
      <c r="E16" s="20"/>
      <c r="F16" s="42"/>
    </row>
    <row r="17" spans="1:208" ht="21" customHeight="1" x14ac:dyDescent="0.7">
      <c r="A17" s="5"/>
      <c r="B17" s="5"/>
      <c r="C17" s="3" t="s">
        <v>17</v>
      </c>
      <c r="D17" s="3"/>
      <c r="E17" s="23"/>
      <c r="F17" s="44"/>
    </row>
    <row r="18" spans="1:208" ht="21" customHeight="1" x14ac:dyDescent="0.7">
      <c r="A18" s="5"/>
      <c r="B18" s="3" t="s">
        <v>18</v>
      </c>
      <c r="C18" s="4"/>
      <c r="D18" s="4"/>
      <c r="E18" s="20"/>
      <c r="F18" s="42"/>
    </row>
    <row r="19" spans="1:208" ht="21" hidden="1" customHeight="1" x14ac:dyDescent="0.7">
      <c r="A19" s="7"/>
      <c r="B19" s="3" t="s">
        <v>19</v>
      </c>
      <c r="C19" s="4"/>
      <c r="D19" s="4"/>
      <c r="E19" s="20"/>
      <c r="F19" s="42"/>
    </row>
    <row r="20" spans="1:208" ht="21" hidden="1" customHeight="1" x14ac:dyDescent="0.7">
      <c r="A20" s="7"/>
      <c r="B20" s="7"/>
      <c r="C20" s="3" t="s">
        <v>20</v>
      </c>
      <c r="D20" s="3"/>
      <c r="E20" s="23"/>
      <c r="F20" s="44"/>
    </row>
    <row r="21" spans="1:208" ht="21" customHeight="1" x14ac:dyDescent="0.7">
      <c r="A21" s="7"/>
      <c r="B21" s="7"/>
      <c r="C21" s="3" t="s">
        <v>13</v>
      </c>
      <c r="D21" s="3"/>
      <c r="E21" s="23"/>
      <c r="F21" s="44"/>
    </row>
    <row r="22" spans="1:208" ht="21" customHeight="1" x14ac:dyDescent="0.7">
      <c r="A22" s="7"/>
      <c r="B22" s="3" t="s">
        <v>21</v>
      </c>
      <c r="C22" s="4"/>
      <c r="D22" s="4"/>
      <c r="E22" s="20"/>
      <c r="F22" s="42"/>
    </row>
    <row r="23" spans="1:208" s="13" customFormat="1" ht="21" customHeight="1" x14ac:dyDescent="0.7">
      <c r="A23" s="11" t="s">
        <v>22</v>
      </c>
      <c r="B23" s="11"/>
      <c r="C23" s="12"/>
      <c r="D23" s="12"/>
      <c r="E23" s="24">
        <f>SUM(E15+E18+E22)</f>
        <v>27150</v>
      </c>
      <c r="F23" s="24">
        <f>SUM(F15+F18+F22)</f>
        <v>16973.86</v>
      </c>
      <c r="G23" s="24">
        <f>SUM(G15+G18+G22)</f>
        <v>24478.799999999999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</row>
    <row r="24" spans="1:208" ht="21" customHeight="1" x14ac:dyDescent="0.7">
      <c r="A24" s="3"/>
      <c r="B24" s="3"/>
      <c r="C24" s="4"/>
      <c r="D24" s="4"/>
      <c r="E24" s="20"/>
      <c r="F24" s="42"/>
    </row>
    <row r="25" spans="1:208" ht="21" customHeight="1" x14ac:dyDescent="0.7">
      <c r="A25" s="2" t="s">
        <v>23</v>
      </c>
      <c r="B25" s="2"/>
      <c r="C25" s="9"/>
      <c r="D25" s="9"/>
      <c r="E25" s="25"/>
      <c r="F25" s="45"/>
    </row>
    <row r="26" spans="1:208" ht="21" customHeight="1" x14ac:dyDescent="0.7">
      <c r="A26" s="10"/>
      <c r="B26" s="2" t="s">
        <v>24</v>
      </c>
      <c r="C26" s="9"/>
      <c r="D26" s="9"/>
      <c r="E26" s="22">
        <v>1500</v>
      </c>
      <c r="F26" s="38">
        <f>1121.22</f>
        <v>1121.22</v>
      </c>
      <c r="G26" s="22">
        <v>1500</v>
      </c>
    </row>
    <row r="27" spans="1:208" ht="21" customHeight="1" x14ac:dyDescent="0.7">
      <c r="A27" s="6"/>
      <c r="B27" s="3" t="s">
        <v>25</v>
      </c>
      <c r="C27" s="4"/>
      <c r="D27" s="4" t="s">
        <v>91</v>
      </c>
      <c r="E27" s="20"/>
      <c r="F27" s="42"/>
    </row>
    <row r="28" spans="1:208" ht="21" customHeight="1" x14ac:dyDescent="0.7">
      <c r="A28" s="7"/>
      <c r="B28" s="7"/>
      <c r="C28" s="3" t="s">
        <v>90</v>
      </c>
      <c r="D28" s="3">
        <v>23</v>
      </c>
      <c r="E28" s="26">
        <f>D28*12</f>
        <v>276</v>
      </c>
      <c r="F28" s="38">
        <f>141.56</f>
        <v>141.56</v>
      </c>
      <c r="G28" s="38"/>
    </row>
    <row r="29" spans="1:208" ht="21" customHeight="1" x14ac:dyDescent="0.7">
      <c r="A29" s="7"/>
      <c r="B29" s="7"/>
      <c r="C29" s="3" t="s">
        <v>92</v>
      </c>
      <c r="D29" s="3">
        <v>22</v>
      </c>
      <c r="E29" s="26">
        <f>D29*12</f>
        <v>264</v>
      </c>
      <c r="F29" s="38">
        <f>259.73</f>
        <v>259.73</v>
      </c>
      <c r="G29" s="38"/>
    </row>
    <row r="30" spans="1:208" ht="21" customHeight="1" x14ac:dyDescent="0.7">
      <c r="A30" s="7"/>
      <c r="B30" s="7"/>
      <c r="C30" s="3" t="s">
        <v>93</v>
      </c>
      <c r="D30" s="3">
        <v>23</v>
      </c>
      <c r="E30" s="26">
        <f t="shared" ref="E30:E58" si="0">D30*12</f>
        <v>276</v>
      </c>
      <c r="F30" s="38">
        <f>141.4</f>
        <v>141.4</v>
      </c>
      <c r="G30" s="38"/>
    </row>
    <row r="31" spans="1:208" ht="21" customHeight="1" x14ac:dyDescent="0.7">
      <c r="A31" s="7"/>
      <c r="B31" s="7"/>
      <c r="C31" s="3" t="s">
        <v>95</v>
      </c>
      <c r="D31" s="3">
        <v>22</v>
      </c>
      <c r="E31" s="26">
        <f t="shared" si="0"/>
        <v>264</v>
      </c>
      <c r="F31" s="50">
        <v>169.92</v>
      </c>
      <c r="G31" s="38"/>
    </row>
    <row r="32" spans="1:208" ht="21" customHeight="1" x14ac:dyDescent="0.7">
      <c r="A32" s="7"/>
      <c r="B32" s="7"/>
      <c r="C32" s="3" t="s">
        <v>26</v>
      </c>
      <c r="D32" s="3">
        <v>23</v>
      </c>
      <c r="E32" s="26">
        <f t="shared" si="0"/>
        <v>276</v>
      </c>
      <c r="F32" s="50">
        <v>234.07</v>
      </c>
      <c r="G32" s="38"/>
    </row>
    <row r="33" spans="1:7" ht="21" customHeight="1" x14ac:dyDescent="0.7">
      <c r="A33" s="7"/>
      <c r="B33" s="7"/>
      <c r="C33" s="3" t="s">
        <v>94</v>
      </c>
      <c r="D33" s="3">
        <v>22</v>
      </c>
      <c r="E33" s="26">
        <f t="shared" si="0"/>
        <v>264</v>
      </c>
      <c r="F33" s="38">
        <f>243.37</f>
        <v>243.37</v>
      </c>
      <c r="G33" s="38"/>
    </row>
    <row r="34" spans="1:7" ht="21" customHeight="1" x14ac:dyDescent="0.7">
      <c r="A34" s="7"/>
      <c r="B34" s="7"/>
      <c r="C34" s="3" t="s">
        <v>96</v>
      </c>
      <c r="D34" s="3">
        <v>19</v>
      </c>
      <c r="E34" s="26">
        <f t="shared" si="0"/>
        <v>228</v>
      </c>
      <c r="F34" s="38">
        <v>228</v>
      </c>
      <c r="G34" s="38"/>
    </row>
    <row r="35" spans="1:7" ht="21" customHeight="1" x14ac:dyDescent="0.7">
      <c r="A35" s="7"/>
      <c r="B35" s="7"/>
      <c r="C35" s="3" t="s">
        <v>27</v>
      </c>
      <c r="D35" s="3">
        <v>19</v>
      </c>
      <c r="E35" s="26">
        <f t="shared" si="0"/>
        <v>228</v>
      </c>
      <c r="F35" s="46"/>
      <c r="G35" s="38"/>
    </row>
    <row r="36" spans="1:7" ht="21" customHeight="1" x14ac:dyDescent="0.7">
      <c r="A36" s="7"/>
      <c r="B36" s="7"/>
      <c r="C36" s="3" t="s">
        <v>28</v>
      </c>
      <c r="D36" s="3">
        <v>20</v>
      </c>
      <c r="E36" s="26">
        <f t="shared" si="0"/>
        <v>240</v>
      </c>
      <c r="F36" s="46"/>
    </row>
    <row r="37" spans="1:7" ht="21" customHeight="1" x14ac:dyDescent="0.7">
      <c r="A37" s="7"/>
      <c r="B37" s="7"/>
      <c r="C37" s="3" t="s">
        <v>29</v>
      </c>
      <c r="D37" s="3">
        <v>20</v>
      </c>
      <c r="E37" s="26">
        <f t="shared" si="0"/>
        <v>240</v>
      </c>
      <c r="F37" s="46"/>
    </row>
    <row r="38" spans="1:7" ht="21" customHeight="1" x14ac:dyDescent="0.7">
      <c r="A38" s="7"/>
      <c r="B38" s="7"/>
      <c r="C38" s="3" t="s">
        <v>97</v>
      </c>
      <c r="D38" s="3">
        <v>19</v>
      </c>
      <c r="E38" s="26">
        <f t="shared" si="0"/>
        <v>228</v>
      </c>
      <c r="F38" s="46"/>
    </row>
    <row r="39" spans="1:7" ht="21" customHeight="1" x14ac:dyDescent="0.7">
      <c r="A39" s="7"/>
      <c r="B39" s="7"/>
      <c r="C39" s="3" t="s">
        <v>98</v>
      </c>
      <c r="D39" s="3">
        <v>19</v>
      </c>
      <c r="E39" s="26">
        <f t="shared" si="0"/>
        <v>228</v>
      </c>
      <c r="F39" s="46"/>
    </row>
    <row r="40" spans="1:7" ht="21" customHeight="1" x14ac:dyDescent="0.7">
      <c r="A40" s="7"/>
      <c r="B40" s="7"/>
      <c r="C40" s="3" t="s">
        <v>30</v>
      </c>
      <c r="D40" s="3">
        <v>23</v>
      </c>
      <c r="E40" s="26">
        <f t="shared" si="0"/>
        <v>276</v>
      </c>
      <c r="F40" s="50">
        <v>191.44</v>
      </c>
      <c r="G40" s="38"/>
    </row>
    <row r="41" spans="1:7" ht="21" customHeight="1" x14ac:dyDescent="0.7">
      <c r="A41" s="7"/>
      <c r="B41" s="7"/>
      <c r="C41" s="3" t="s">
        <v>116</v>
      </c>
      <c r="D41" s="3">
        <v>23</v>
      </c>
      <c r="E41" s="26">
        <f t="shared" si="0"/>
        <v>276</v>
      </c>
      <c r="F41" s="50">
        <v>267.75</v>
      </c>
      <c r="G41" s="38"/>
    </row>
    <row r="42" spans="1:7" ht="21" customHeight="1" x14ac:dyDescent="0.7">
      <c r="A42" s="7"/>
      <c r="B42" s="7"/>
      <c r="C42" s="3" t="s">
        <v>99</v>
      </c>
      <c r="D42" s="3">
        <v>23</v>
      </c>
      <c r="E42" s="26">
        <f t="shared" si="0"/>
        <v>276</v>
      </c>
      <c r="F42" s="46"/>
    </row>
    <row r="43" spans="1:7" ht="21" customHeight="1" x14ac:dyDescent="0.7">
      <c r="A43" s="7"/>
      <c r="B43" s="7"/>
      <c r="C43" s="3" t="s">
        <v>31</v>
      </c>
      <c r="D43" s="3">
        <v>23</v>
      </c>
      <c r="E43" s="26">
        <f t="shared" si="0"/>
        <v>276</v>
      </c>
      <c r="F43" s="46"/>
    </row>
    <row r="44" spans="1:7" ht="21" customHeight="1" x14ac:dyDescent="0.7">
      <c r="A44" s="7"/>
      <c r="B44" s="7"/>
      <c r="C44" s="3" t="s">
        <v>32</v>
      </c>
      <c r="D44" s="3">
        <v>24</v>
      </c>
      <c r="E44" s="26">
        <f t="shared" si="0"/>
        <v>288</v>
      </c>
      <c r="F44" s="46"/>
    </row>
    <row r="45" spans="1:7" ht="21" customHeight="1" x14ac:dyDescent="0.7">
      <c r="A45" s="7"/>
      <c r="B45" s="7"/>
      <c r="C45" s="3" t="s">
        <v>100</v>
      </c>
      <c r="D45" s="3">
        <v>23</v>
      </c>
      <c r="E45" s="26">
        <f t="shared" si="0"/>
        <v>276</v>
      </c>
      <c r="F45" s="46"/>
    </row>
    <row r="46" spans="1:7" ht="21" customHeight="1" x14ac:dyDescent="0.7">
      <c r="A46" s="7"/>
      <c r="B46" s="7"/>
      <c r="C46" s="3" t="s">
        <v>33</v>
      </c>
      <c r="D46" s="3">
        <v>23</v>
      </c>
      <c r="E46" s="26">
        <f t="shared" si="0"/>
        <v>276</v>
      </c>
      <c r="F46" s="50">
        <v>257.48</v>
      </c>
      <c r="G46" s="38"/>
    </row>
    <row r="47" spans="1:7" ht="21" customHeight="1" x14ac:dyDescent="0.7">
      <c r="A47" s="7"/>
      <c r="B47" s="7"/>
      <c r="C47" s="3" t="s">
        <v>34</v>
      </c>
      <c r="D47" s="3">
        <v>23</v>
      </c>
      <c r="E47" s="26">
        <f t="shared" si="0"/>
        <v>276</v>
      </c>
      <c r="F47" s="50">
        <v>134.41999999999999</v>
      </c>
      <c r="G47" s="38"/>
    </row>
    <row r="48" spans="1:7" ht="21" customHeight="1" x14ac:dyDescent="0.7">
      <c r="A48" s="7"/>
      <c r="B48" s="7"/>
      <c r="C48" s="3" t="s">
        <v>35</v>
      </c>
      <c r="D48" s="3">
        <v>23</v>
      </c>
      <c r="E48" s="26">
        <f t="shared" si="0"/>
        <v>276</v>
      </c>
      <c r="F48" s="50">
        <v>257.69</v>
      </c>
      <c r="G48" s="38"/>
    </row>
    <row r="49" spans="1:7" ht="21" customHeight="1" x14ac:dyDescent="0.7">
      <c r="A49" s="7"/>
      <c r="B49" s="7"/>
      <c r="C49" s="3" t="s">
        <v>36</v>
      </c>
      <c r="D49" s="3">
        <v>23</v>
      </c>
      <c r="E49" s="26">
        <f t="shared" si="0"/>
        <v>276</v>
      </c>
      <c r="F49" s="50">
        <v>276</v>
      </c>
      <c r="G49" s="38"/>
    </row>
    <row r="50" spans="1:7" ht="21" customHeight="1" x14ac:dyDescent="0.7">
      <c r="A50" s="7"/>
      <c r="B50" s="7"/>
      <c r="C50" s="3" t="s">
        <v>37</v>
      </c>
      <c r="D50" s="3">
        <v>23</v>
      </c>
      <c r="E50" s="26">
        <f t="shared" si="0"/>
        <v>276</v>
      </c>
      <c r="F50" s="46"/>
    </row>
    <row r="51" spans="1:7" ht="21" customHeight="1" x14ac:dyDescent="0.7">
      <c r="A51" s="7"/>
      <c r="B51" s="7"/>
      <c r="C51" s="3" t="s">
        <v>38</v>
      </c>
      <c r="D51" s="3">
        <v>27</v>
      </c>
      <c r="E51" s="26">
        <f t="shared" si="0"/>
        <v>324</v>
      </c>
      <c r="F51" s="50">
        <v>324</v>
      </c>
      <c r="G51" s="38"/>
    </row>
    <row r="52" spans="1:7" ht="21" customHeight="1" x14ac:dyDescent="0.7">
      <c r="A52" s="7"/>
      <c r="B52" s="7"/>
      <c r="C52" s="3" t="s">
        <v>101</v>
      </c>
      <c r="D52" s="3">
        <v>27</v>
      </c>
      <c r="E52" s="26">
        <f t="shared" si="0"/>
        <v>324</v>
      </c>
      <c r="F52" s="46"/>
    </row>
    <row r="53" spans="1:7" ht="21" customHeight="1" thickBot="1" x14ac:dyDescent="0.75">
      <c r="A53" s="7"/>
      <c r="B53" s="7"/>
      <c r="C53" s="3" t="s">
        <v>102</v>
      </c>
      <c r="D53" s="3">
        <v>27</v>
      </c>
      <c r="E53" s="26">
        <f t="shared" si="0"/>
        <v>324</v>
      </c>
      <c r="F53" s="46"/>
    </row>
    <row r="54" spans="1:7" ht="21" customHeight="1" thickBot="1" x14ac:dyDescent="0.75">
      <c r="A54" s="7"/>
      <c r="B54" s="7"/>
      <c r="C54" s="3" t="s">
        <v>103</v>
      </c>
      <c r="D54" s="3">
        <v>28</v>
      </c>
      <c r="E54" s="26">
        <f t="shared" si="0"/>
        <v>336</v>
      </c>
      <c r="F54" s="51">
        <v>135.47999999999999</v>
      </c>
      <c r="G54" s="38"/>
    </row>
    <row r="55" spans="1:7" ht="21" customHeight="1" x14ac:dyDescent="0.7">
      <c r="A55" s="7"/>
      <c r="B55" s="7"/>
      <c r="C55" s="3" t="s">
        <v>39</v>
      </c>
      <c r="D55" s="3">
        <v>22</v>
      </c>
      <c r="E55" s="26">
        <f t="shared" si="0"/>
        <v>264</v>
      </c>
      <c r="F55" s="50">
        <v>223.38</v>
      </c>
      <c r="G55" s="38"/>
    </row>
    <row r="56" spans="1:7" ht="21" customHeight="1" x14ac:dyDescent="0.7">
      <c r="A56" s="7"/>
      <c r="B56" s="7"/>
      <c r="C56" s="3" t="s">
        <v>40</v>
      </c>
      <c r="D56" s="3">
        <v>22</v>
      </c>
      <c r="E56" s="26">
        <f t="shared" si="0"/>
        <v>264</v>
      </c>
      <c r="F56" s="50">
        <v>264</v>
      </c>
      <c r="G56" s="38"/>
    </row>
    <row r="57" spans="1:7" ht="21" customHeight="1" x14ac:dyDescent="0.7">
      <c r="A57" s="7"/>
      <c r="B57" s="7"/>
      <c r="C57" s="3" t="s">
        <v>104</v>
      </c>
      <c r="D57" s="3">
        <v>23</v>
      </c>
      <c r="E57" s="26">
        <f t="shared" si="0"/>
        <v>276</v>
      </c>
      <c r="F57" s="50">
        <v>261.77</v>
      </c>
      <c r="G57" s="38"/>
    </row>
    <row r="58" spans="1:7" ht="21" customHeight="1" x14ac:dyDescent="0.7">
      <c r="A58" s="7"/>
      <c r="B58" s="7"/>
      <c r="C58" s="3" t="s">
        <v>41</v>
      </c>
      <c r="D58" s="3">
        <v>23</v>
      </c>
      <c r="E58" s="26">
        <f t="shared" si="0"/>
        <v>276</v>
      </c>
      <c r="F58" s="50">
        <v>276</v>
      </c>
    </row>
    <row r="59" spans="1:7" ht="21" customHeight="1" x14ac:dyDescent="0.7">
      <c r="A59" s="7"/>
      <c r="B59" s="7"/>
      <c r="C59" s="3" t="s">
        <v>42</v>
      </c>
      <c r="D59" s="3">
        <v>24</v>
      </c>
      <c r="E59" s="26">
        <f>D59*12</f>
        <v>288</v>
      </c>
      <c r="F59" s="50">
        <v>288</v>
      </c>
      <c r="G59" s="38"/>
    </row>
    <row r="60" spans="1:7" ht="21" customHeight="1" x14ac:dyDescent="0.7">
      <c r="A60" s="7"/>
      <c r="B60" s="7"/>
      <c r="C60" s="3" t="s">
        <v>43</v>
      </c>
      <c r="D60" s="3">
        <v>10</v>
      </c>
      <c r="E60" s="26">
        <f>D60*12</f>
        <v>120</v>
      </c>
      <c r="F60" s="46"/>
    </row>
    <row r="61" spans="1:7" ht="21" customHeight="1" x14ac:dyDescent="0.7">
      <c r="A61" s="7"/>
      <c r="B61" s="7"/>
      <c r="C61" s="3" t="s">
        <v>44</v>
      </c>
      <c r="D61" s="3">
        <v>11</v>
      </c>
      <c r="E61" s="26">
        <f>D61*12</f>
        <v>132</v>
      </c>
      <c r="F61" s="50">
        <v>99.34</v>
      </c>
    </row>
    <row r="62" spans="1:7" ht="21" customHeight="1" x14ac:dyDescent="0.7">
      <c r="A62" s="7"/>
      <c r="B62" s="7"/>
      <c r="C62" s="3" t="s">
        <v>107</v>
      </c>
      <c r="D62" s="3">
        <v>9</v>
      </c>
      <c r="E62" s="26">
        <f>D62*12</f>
        <v>108</v>
      </c>
      <c r="F62" s="46"/>
    </row>
    <row r="63" spans="1:7" ht="21" customHeight="1" x14ac:dyDescent="0.7">
      <c r="A63" s="7"/>
      <c r="B63" s="7"/>
      <c r="C63" s="3"/>
      <c r="D63" s="3"/>
      <c r="E63" s="23"/>
      <c r="F63" s="44"/>
    </row>
    <row r="64" spans="1:7" ht="21" customHeight="1" x14ac:dyDescent="0.7">
      <c r="A64" s="7"/>
      <c r="B64" s="7"/>
      <c r="C64" s="3"/>
      <c r="D64" s="3"/>
      <c r="E64" s="23"/>
      <c r="F64" s="44"/>
    </row>
    <row r="65" spans="1:8" ht="21" customHeight="1" x14ac:dyDescent="0.7">
      <c r="A65" s="8"/>
      <c r="B65" s="2" t="s">
        <v>45</v>
      </c>
      <c r="C65" s="9"/>
      <c r="D65" s="9"/>
      <c r="E65" s="22">
        <f>SUM(E28:E64)</f>
        <v>9096</v>
      </c>
      <c r="F65" s="22">
        <f>SUM(F28:F64)</f>
        <v>4674.8000000000011</v>
      </c>
      <c r="G65" s="34">
        <v>9100</v>
      </c>
      <c r="H65" t="s">
        <v>119</v>
      </c>
    </row>
    <row r="66" spans="1:8" ht="21" customHeight="1" x14ac:dyDescent="0.7">
      <c r="A66" s="8"/>
      <c r="B66" s="2"/>
      <c r="C66" s="9"/>
      <c r="D66" s="9"/>
      <c r="E66" s="22"/>
      <c r="F66" s="47"/>
      <c r="G66" s="36"/>
    </row>
    <row r="67" spans="1:8" ht="21" customHeight="1" thickBot="1" x14ac:dyDescent="0.75">
      <c r="A67" s="7"/>
      <c r="B67" s="3" t="s">
        <v>113</v>
      </c>
      <c r="C67" s="4"/>
      <c r="D67" s="4"/>
      <c r="E67" s="20"/>
      <c r="F67" s="42"/>
    </row>
    <row r="68" spans="1:8" ht="21" customHeight="1" thickBot="1" x14ac:dyDescent="0.75">
      <c r="A68" s="7"/>
      <c r="B68" s="7"/>
      <c r="C68" s="3" t="s">
        <v>84</v>
      </c>
      <c r="D68" s="3"/>
      <c r="E68" s="21">
        <v>500</v>
      </c>
      <c r="F68" s="51">
        <v>497.2</v>
      </c>
      <c r="G68" s="21">
        <v>500</v>
      </c>
    </row>
    <row r="69" spans="1:8" ht="21" customHeight="1" thickBot="1" x14ac:dyDescent="0.75">
      <c r="A69" s="7"/>
      <c r="B69" s="7"/>
      <c r="C69" s="3" t="s">
        <v>85</v>
      </c>
      <c r="D69" s="3"/>
      <c r="E69" s="21">
        <v>500</v>
      </c>
      <c r="F69" s="52">
        <v>486.4</v>
      </c>
      <c r="G69" s="21">
        <v>500</v>
      </c>
    </row>
    <row r="70" spans="1:8" ht="21" customHeight="1" thickBot="1" x14ac:dyDescent="0.75">
      <c r="A70" s="7"/>
      <c r="B70" s="7"/>
      <c r="C70" s="3" t="s">
        <v>86</v>
      </c>
      <c r="D70" s="3"/>
      <c r="E70" s="21">
        <v>500</v>
      </c>
      <c r="F70" s="52">
        <v>285.88</v>
      </c>
      <c r="G70" s="21">
        <v>500</v>
      </c>
    </row>
    <row r="71" spans="1:8" ht="21" customHeight="1" thickBot="1" x14ac:dyDescent="0.75">
      <c r="A71" s="7"/>
      <c r="B71" s="7"/>
      <c r="C71" s="3" t="s">
        <v>105</v>
      </c>
      <c r="D71" s="3"/>
      <c r="E71" s="21">
        <v>500</v>
      </c>
      <c r="F71" s="52">
        <v>134.03</v>
      </c>
      <c r="G71" s="21">
        <v>500</v>
      </c>
    </row>
    <row r="72" spans="1:8" ht="21" customHeight="1" thickBot="1" x14ac:dyDescent="0.75">
      <c r="A72" s="7"/>
      <c r="B72" s="7"/>
      <c r="C72" s="3" t="s">
        <v>87</v>
      </c>
      <c r="D72" s="3"/>
      <c r="E72" s="21">
        <v>500</v>
      </c>
      <c r="F72" s="52">
        <v>0</v>
      </c>
      <c r="G72" s="21">
        <v>500</v>
      </c>
    </row>
    <row r="73" spans="1:8" ht="21" customHeight="1" x14ac:dyDescent="0.7">
      <c r="A73" s="7"/>
      <c r="B73" s="3" t="s">
        <v>114</v>
      </c>
      <c r="C73" s="4"/>
      <c r="D73" s="4"/>
      <c r="E73" s="21">
        <f t="shared" ref="E73:G73" si="1">SUM(E68:E72)</f>
        <v>2500</v>
      </c>
      <c r="F73" s="21">
        <f t="shared" si="1"/>
        <v>1403.51</v>
      </c>
      <c r="G73" s="21">
        <f t="shared" si="1"/>
        <v>2500</v>
      </c>
    </row>
    <row r="74" spans="1:8" ht="21" customHeight="1" x14ac:dyDescent="0.7">
      <c r="A74" s="8"/>
      <c r="B74" s="2"/>
      <c r="C74" s="9"/>
      <c r="D74" s="9"/>
      <c r="E74" s="22"/>
      <c r="F74" s="47"/>
      <c r="G74" s="36"/>
    </row>
    <row r="75" spans="1:8" ht="21" customHeight="1" x14ac:dyDescent="0.7">
      <c r="A75" s="7"/>
      <c r="B75" s="3" t="s">
        <v>46</v>
      </c>
      <c r="C75" s="4"/>
      <c r="D75" s="4"/>
      <c r="E75" s="20"/>
      <c r="F75" s="42"/>
    </row>
    <row r="76" spans="1:8" ht="21" customHeight="1" x14ac:dyDescent="0.7">
      <c r="A76" s="7"/>
      <c r="B76" s="7"/>
      <c r="C76" s="3" t="s">
        <v>47</v>
      </c>
      <c r="D76" s="3"/>
      <c r="E76" s="23">
        <v>100</v>
      </c>
      <c r="F76" s="44"/>
      <c r="G76" s="33">
        <v>100</v>
      </c>
    </row>
    <row r="77" spans="1:8" ht="21" customHeight="1" x14ac:dyDescent="0.7">
      <c r="A77" s="7"/>
      <c r="B77" s="7"/>
      <c r="C77" s="3" t="s">
        <v>48</v>
      </c>
      <c r="D77" s="3"/>
      <c r="E77" s="23"/>
      <c r="F77" s="44"/>
    </row>
    <row r="78" spans="1:8" ht="21" customHeight="1" x14ac:dyDescent="0.7">
      <c r="A78" s="7"/>
      <c r="B78" s="7"/>
      <c r="C78" s="3" t="s">
        <v>49</v>
      </c>
      <c r="D78" s="3"/>
      <c r="E78" s="23"/>
      <c r="F78" s="44"/>
    </row>
    <row r="79" spans="1:8" ht="21" customHeight="1" x14ac:dyDescent="0.7">
      <c r="A79" s="7"/>
      <c r="B79" s="7"/>
      <c r="C79" s="3" t="s">
        <v>50</v>
      </c>
      <c r="D79" s="3"/>
      <c r="E79" s="23"/>
      <c r="F79" s="44"/>
    </row>
    <row r="80" spans="1:8" ht="21" customHeight="1" x14ac:dyDescent="0.7">
      <c r="A80" s="7"/>
      <c r="B80" s="7"/>
      <c r="C80" s="3" t="s">
        <v>13</v>
      </c>
      <c r="D80" s="3"/>
      <c r="E80" s="23"/>
      <c r="F80" s="44"/>
    </row>
    <row r="81" spans="1:7" ht="21" customHeight="1" x14ac:dyDescent="0.7">
      <c r="A81" s="7"/>
      <c r="B81" s="3" t="s">
        <v>51</v>
      </c>
      <c r="C81" s="4"/>
      <c r="D81" s="4"/>
      <c r="E81" s="20">
        <f>SUM(E76:E80)</f>
        <v>100</v>
      </c>
      <c r="F81" s="20">
        <f>SUM(F76:F80)</f>
        <v>0</v>
      </c>
      <c r="G81" s="20">
        <f>SUM(G76:G80)</f>
        <v>100</v>
      </c>
    </row>
    <row r="82" spans="1:7" ht="21" customHeight="1" x14ac:dyDescent="0.7">
      <c r="A82" s="4"/>
      <c r="B82" s="3" t="s">
        <v>52</v>
      </c>
      <c r="C82" s="4"/>
      <c r="D82" s="4"/>
      <c r="E82" s="20"/>
      <c r="F82" s="42"/>
    </row>
    <row r="83" spans="1:7" ht="21" customHeight="1" x14ac:dyDescent="0.7">
      <c r="A83" s="3"/>
      <c r="B83" s="4"/>
      <c r="C83" s="4" t="s">
        <v>108</v>
      </c>
      <c r="D83" s="4"/>
      <c r="E83" s="21">
        <v>6925.01</v>
      </c>
      <c r="F83" s="43">
        <v>6925.01</v>
      </c>
      <c r="G83" s="35">
        <v>7000</v>
      </c>
    </row>
    <row r="84" spans="1:7" ht="21" customHeight="1" x14ac:dyDescent="0.7">
      <c r="A84" s="3"/>
      <c r="B84" s="4"/>
      <c r="C84" s="4" t="s">
        <v>109</v>
      </c>
      <c r="D84" s="4"/>
      <c r="E84" s="21"/>
      <c r="F84" s="43"/>
    </row>
    <row r="85" spans="1:7" ht="21" customHeight="1" x14ac:dyDescent="0.7">
      <c r="A85" s="3"/>
      <c r="B85" s="4"/>
      <c r="C85" s="4" t="s">
        <v>110</v>
      </c>
      <c r="D85" s="4"/>
      <c r="E85" s="21"/>
      <c r="F85" s="43"/>
    </row>
    <row r="86" spans="1:7" ht="21" customHeight="1" x14ac:dyDescent="0.7">
      <c r="A86" s="3"/>
      <c r="B86" s="4"/>
      <c r="C86" s="4" t="s">
        <v>111</v>
      </c>
      <c r="D86" s="4"/>
      <c r="E86" s="21"/>
      <c r="F86" s="43"/>
    </row>
    <row r="87" spans="1:7" ht="21" customHeight="1" x14ac:dyDescent="0.7">
      <c r="A87" s="3"/>
      <c r="B87" s="4"/>
      <c r="C87" s="4" t="s">
        <v>112</v>
      </c>
      <c r="D87" s="4"/>
      <c r="E87" s="21">
        <v>1000</v>
      </c>
      <c r="F87" s="43">
        <v>995</v>
      </c>
      <c r="G87" s="35">
        <v>1000</v>
      </c>
    </row>
    <row r="88" spans="1:7" ht="21" customHeight="1" x14ac:dyDescent="0.7">
      <c r="A88" s="4"/>
      <c r="B88" s="3"/>
      <c r="C88" s="4" t="s">
        <v>7</v>
      </c>
      <c r="D88" s="4"/>
      <c r="E88" s="20"/>
      <c r="F88" s="42"/>
    </row>
    <row r="89" spans="1:7" ht="21" customHeight="1" x14ac:dyDescent="0.7">
      <c r="A89" s="3"/>
      <c r="B89" s="3"/>
      <c r="C89" s="4" t="s">
        <v>9</v>
      </c>
      <c r="D89" s="4"/>
      <c r="E89" s="20"/>
      <c r="F89" s="42"/>
    </row>
    <row r="90" spans="1:7" ht="21" customHeight="1" x14ac:dyDescent="0.7">
      <c r="A90" s="3"/>
      <c r="B90" s="3"/>
      <c r="C90" s="4" t="s">
        <v>11</v>
      </c>
      <c r="D90" s="4"/>
      <c r="E90" s="21">
        <v>5000</v>
      </c>
      <c r="F90" s="43">
        <v>0</v>
      </c>
      <c r="G90" s="33">
        <v>500</v>
      </c>
    </row>
    <row r="91" spans="1:7" ht="21" customHeight="1" x14ac:dyDescent="0.7">
      <c r="A91" s="3"/>
      <c r="B91" s="3"/>
      <c r="C91" s="4" t="s">
        <v>53</v>
      </c>
      <c r="D91" s="4"/>
      <c r="E91" s="20"/>
      <c r="F91" s="42"/>
    </row>
    <row r="92" spans="1:7" ht="21" customHeight="1" x14ac:dyDescent="0.7">
      <c r="A92" s="3"/>
      <c r="B92" s="4"/>
      <c r="C92" s="3" t="s">
        <v>54</v>
      </c>
      <c r="D92" s="3"/>
      <c r="E92" s="23"/>
      <c r="F92" s="44"/>
    </row>
    <row r="93" spans="1:7" ht="21" customHeight="1" x14ac:dyDescent="0.7">
      <c r="A93" s="9"/>
      <c r="B93" s="2" t="s">
        <v>55</v>
      </c>
      <c r="C93" s="9"/>
      <c r="D93" s="9"/>
      <c r="E93" s="22">
        <f t="shared" ref="E93:G93" si="2">SUM(E83:E92)</f>
        <v>12925.01</v>
      </c>
      <c r="F93" s="22">
        <f t="shared" si="2"/>
        <v>7920.01</v>
      </c>
      <c r="G93" s="34">
        <f t="shared" si="2"/>
        <v>8500</v>
      </c>
    </row>
    <row r="94" spans="1:7" ht="21" customHeight="1" x14ac:dyDescent="0.7">
      <c r="A94" s="4"/>
      <c r="B94" s="3" t="s">
        <v>56</v>
      </c>
      <c r="C94" s="4"/>
      <c r="D94" s="4"/>
      <c r="E94" s="20"/>
      <c r="F94" s="42"/>
    </row>
    <row r="95" spans="1:7" ht="21" customHeight="1" x14ac:dyDescent="0.7">
      <c r="A95" s="4"/>
      <c r="B95" s="4"/>
      <c r="C95" s="3" t="s">
        <v>57</v>
      </c>
      <c r="D95" s="3"/>
      <c r="E95" s="27">
        <v>350</v>
      </c>
      <c r="F95" s="48"/>
      <c r="G95" s="33">
        <v>350</v>
      </c>
    </row>
    <row r="96" spans="1:7" ht="21" customHeight="1" x14ac:dyDescent="0.7">
      <c r="A96" s="4"/>
      <c r="B96" s="4"/>
      <c r="C96" s="3" t="s">
        <v>58</v>
      </c>
      <c r="D96" s="3"/>
      <c r="E96" s="27"/>
      <c r="F96" s="48"/>
    </row>
    <row r="97" spans="1:7" ht="21" customHeight="1" x14ac:dyDescent="0.7">
      <c r="A97" s="4"/>
      <c r="B97" s="4"/>
      <c r="C97" s="3" t="s">
        <v>59</v>
      </c>
      <c r="D97" s="3"/>
      <c r="E97" s="27"/>
      <c r="F97" s="48"/>
    </row>
    <row r="98" spans="1:7" ht="21" customHeight="1" x14ac:dyDescent="0.7">
      <c r="A98" s="4"/>
      <c r="B98" s="4"/>
      <c r="C98" s="3" t="s">
        <v>60</v>
      </c>
      <c r="D98" s="3"/>
      <c r="E98" s="27">
        <v>50</v>
      </c>
      <c r="F98" s="48"/>
      <c r="G98" s="33">
        <v>50</v>
      </c>
    </row>
    <row r="99" spans="1:7" ht="21" customHeight="1" x14ac:dyDescent="0.7">
      <c r="A99" s="4"/>
      <c r="B99" s="4"/>
      <c r="C99" s="3" t="s">
        <v>61</v>
      </c>
      <c r="D99" s="3"/>
      <c r="E99" s="27"/>
      <c r="F99" s="48"/>
    </row>
    <row r="100" spans="1:7" ht="21" customHeight="1" x14ac:dyDescent="0.7">
      <c r="A100" s="4"/>
      <c r="B100" s="4"/>
      <c r="C100" s="3" t="s">
        <v>62</v>
      </c>
      <c r="D100" s="3"/>
      <c r="E100" s="27"/>
      <c r="F100" s="48"/>
    </row>
    <row r="101" spans="1:7" ht="21" customHeight="1" x14ac:dyDescent="0.7">
      <c r="A101" s="4"/>
      <c r="B101" s="4"/>
      <c r="C101" s="3" t="s">
        <v>63</v>
      </c>
      <c r="D101" s="3"/>
      <c r="E101" s="27">
        <v>444</v>
      </c>
      <c r="F101" s="48"/>
      <c r="G101" s="33">
        <v>444</v>
      </c>
    </row>
    <row r="102" spans="1:7" ht="21" customHeight="1" x14ac:dyDescent="0.7">
      <c r="A102" s="4"/>
      <c r="B102" s="4"/>
      <c r="C102" s="3" t="s">
        <v>64</v>
      </c>
      <c r="D102" s="3"/>
      <c r="E102" s="27"/>
      <c r="F102" s="48"/>
    </row>
    <row r="103" spans="1:7" ht="21" customHeight="1" x14ac:dyDescent="0.7">
      <c r="A103" s="4"/>
      <c r="B103" s="4"/>
      <c r="C103" s="3" t="s">
        <v>65</v>
      </c>
      <c r="D103" s="3"/>
      <c r="E103" s="27">
        <v>600</v>
      </c>
      <c r="F103" s="48">
        <v>350</v>
      </c>
      <c r="G103" s="35">
        <v>600</v>
      </c>
    </row>
    <row r="104" spans="1:7" ht="21" customHeight="1" x14ac:dyDescent="0.7">
      <c r="A104" s="4"/>
      <c r="B104" s="4"/>
      <c r="C104" s="3" t="s">
        <v>66</v>
      </c>
      <c r="D104" s="3"/>
      <c r="E104" s="27">
        <v>65</v>
      </c>
      <c r="F104" s="48"/>
      <c r="G104" s="33">
        <v>65</v>
      </c>
    </row>
    <row r="105" spans="1:7" ht="21" customHeight="1" x14ac:dyDescent="0.7">
      <c r="A105" s="4"/>
      <c r="B105" s="4"/>
      <c r="C105" s="3" t="s">
        <v>67</v>
      </c>
      <c r="D105" s="3"/>
      <c r="E105" s="27">
        <v>16</v>
      </c>
      <c r="F105" s="48"/>
      <c r="G105" s="33">
        <v>16</v>
      </c>
    </row>
    <row r="106" spans="1:7" ht="21" customHeight="1" x14ac:dyDescent="0.7">
      <c r="A106" s="9"/>
      <c r="B106" s="2" t="s">
        <v>68</v>
      </c>
      <c r="C106" s="9"/>
      <c r="D106" s="9"/>
      <c r="E106" s="22">
        <f>SUM(E95:E105)</f>
        <v>1525</v>
      </c>
      <c r="F106" s="22">
        <f>SUM(F95:F105)</f>
        <v>350</v>
      </c>
      <c r="G106" s="22">
        <f>SUM(G95:G105)</f>
        <v>1525</v>
      </c>
    </row>
    <row r="107" spans="1:7" ht="21" customHeight="1" x14ac:dyDescent="0.7">
      <c r="A107" s="7"/>
      <c r="B107" s="3" t="s">
        <v>69</v>
      </c>
      <c r="C107" s="4"/>
      <c r="D107" s="4"/>
      <c r="E107" s="20"/>
      <c r="F107" s="42"/>
    </row>
    <row r="108" spans="1:7" ht="21" customHeight="1" x14ac:dyDescent="0.7">
      <c r="A108" s="7"/>
      <c r="B108" s="7"/>
      <c r="C108" s="3" t="s">
        <v>70</v>
      </c>
      <c r="D108" s="3"/>
      <c r="E108" s="21">
        <v>500</v>
      </c>
      <c r="F108" s="43">
        <v>500</v>
      </c>
      <c r="G108" s="33" t="s">
        <v>118</v>
      </c>
    </row>
    <row r="109" spans="1:7" ht="21" customHeight="1" x14ac:dyDescent="0.7">
      <c r="A109" s="7"/>
      <c r="B109" s="7"/>
      <c r="C109" s="3" t="s">
        <v>71</v>
      </c>
      <c r="D109" s="3"/>
      <c r="E109" s="21">
        <v>500</v>
      </c>
      <c r="F109" s="43"/>
      <c r="G109" s="33" t="s">
        <v>118</v>
      </c>
    </row>
    <row r="110" spans="1:7" ht="21" customHeight="1" x14ac:dyDescent="0.7">
      <c r="A110" s="7"/>
      <c r="B110" s="7"/>
      <c r="C110" s="3" t="s">
        <v>72</v>
      </c>
      <c r="D110" s="3"/>
      <c r="E110" s="21">
        <v>500</v>
      </c>
      <c r="F110" s="43">
        <v>350</v>
      </c>
      <c r="G110" s="33" t="s">
        <v>118</v>
      </c>
    </row>
    <row r="111" spans="1:7" ht="21" customHeight="1" x14ac:dyDescent="0.7">
      <c r="A111" s="7"/>
      <c r="B111" s="7"/>
      <c r="C111" s="3" t="s">
        <v>73</v>
      </c>
      <c r="D111" s="3"/>
      <c r="E111" s="21">
        <v>500</v>
      </c>
      <c r="F111" s="43">
        <v>500</v>
      </c>
      <c r="G111" s="33" t="s">
        <v>118</v>
      </c>
    </row>
    <row r="112" spans="1:7" ht="21" customHeight="1" x14ac:dyDescent="0.7">
      <c r="A112" s="7"/>
      <c r="B112" s="7"/>
      <c r="C112" s="3" t="s">
        <v>74</v>
      </c>
      <c r="D112" s="3"/>
      <c r="E112" s="21">
        <v>500</v>
      </c>
      <c r="F112" s="43">
        <v>500</v>
      </c>
      <c r="G112" s="33" t="s">
        <v>118</v>
      </c>
    </row>
    <row r="113" spans="1:208" ht="21" customHeight="1" x14ac:dyDescent="0.7">
      <c r="A113" s="7"/>
      <c r="B113" s="7"/>
      <c r="C113" s="3" t="s">
        <v>75</v>
      </c>
      <c r="D113" s="3"/>
      <c r="E113" s="21">
        <v>500</v>
      </c>
      <c r="F113" s="43"/>
      <c r="G113" s="33" t="s">
        <v>118</v>
      </c>
    </row>
    <row r="114" spans="1:208" ht="21" customHeight="1" x14ac:dyDescent="0.7">
      <c r="A114" s="7"/>
      <c r="B114" s="7"/>
      <c r="C114" s="3" t="s">
        <v>76</v>
      </c>
      <c r="D114" s="3"/>
      <c r="E114" s="21">
        <v>1000</v>
      </c>
      <c r="F114" s="43"/>
      <c r="G114" s="33" t="s">
        <v>118</v>
      </c>
    </row>
    <row r="115" spans="1:208" ht="21" customHeight="1" x14ac:dyDescent="0.7">
      <c r="A115" s="7"/>
      <c r="B115" s="7"/>
      <c r="C115" s="3" t="s">
        <v>106</v>
      </c>
      <c r="D115" s="3"/>
      <c r="E115" s="21">
        <v>300</v>
      </c>
      <c r="F115" s="43"/>
      <c r="G115" s="33">
        <v>300</v>
      </c>
    </row>
    <row r="116" spans="1:208" ht="21" customHeight="1" x14ac:dyDescent="0.7">
      <c r="A116" s="7"/>
      <c r="B116" s="7"/>
      <c r="C116" s="3" t="s">
        <v>77</v>
      </c>
      <c r="D116" s="3"/>
      <c r="E116" s="21">
        <v>250</v>
      </c>
      <c r="F116" s="43"/>
      <c r="G116" s="33">
        <v>250</v>
      </c>
    </row>
    <row r="117" spans="1:208" ht="21" customHeight="1" x14ac:dyDescent="0.7">
      <c r="A117" s="7"/>
      <c r="B117" s="7"/>
      <c r="C117" s="3" t="s">
        <v>78</v>
      </c>
      <c r="D117" s="3"/>
      <c r="E117" s="21">
        <v>500</v>
      </c>
      <c r="F117" s="43">
        <v>166.66</v>
      </c>
      <c r="G117" s="33" t="s">
        <v>118</v>
      </c>
    </row>
    <row r="118" spans="1:208" ht="21" customHeight="1" x14ac:dyDescent="0.7">
      <c r="A118" s="7"/>
      <c r="B118" s="7"/>
      <c r="C118" s="3" t="s">
        <v>79</v>
      </c>
      <c r="D118" s="3"/>
      <c r="E118" s="21">
        <v>500</v>
      </c>
      <c r="F118" s="43"/>
      <c r="G118" s="33">
        <v>300</v>
      </c>
    </row>
    <row r="119" spans="1:208" ht="21" customHeight="1" x14ac:dyDescent="0.7">
      <c r="A119" s="7"/>
      <c r="B119" s="7"/>
      <c r="C119" s="3" t="s">
        <v>80</v>
      </c>
      <c r="D119" s="3"/>
      <c r="E119" s="21">
        <v>750</v>
      </c>
      <c r="F119" s="43"/>
      <c r="G119" s="33">
        <v>500</v>
      </c>
    </row>
    <row r="120" spans="1:208" ht="21" customHeight="1" x14ac:dyDescent="0.7">
      <c r="A120" s="7"/>
      <c r="B120" s="7"/>
      <c r="C120" s="3" t="s">
        <v>81</v>
      </c>
      <c r="D120" s="3"/>
      <c r="E120" s="21"/>
      <c r="F120" s="43"/>
    </row>
    <row r="121" spans="1:208" ht="21" customHeight="1" x14ac:dyDescent="0.7">
      <c r="A121" s="7"/>
      <c r="B121" s="7"/>
      <c r="C121" s="3" t="s">
        <v>82</v>
      </c>
      <c r="D121" s="3"/>
      <c r="E121" s="21"/>
      <c r="F121" s="43"/>
    </row>
    <row r="122" spans="1:208" ht="21" customHeight="1" x14ac:dyDescent="0.7">
      <c r="A122" s="8"/>
      <c r="B122" s="2" t="s">
        <v>83</v>
      </c>
      <c r="C122" s="9"/>
      <c r="D122" s="9"/>
      <c r="E122" s="22">
        <f>SUM(E108:E121)</f>
        <v>6300</v>
      </c>
      <c r="F122" s="22">
        <f>SUM(F108:F121)</f>
        <v>2016.66</v>
      </c>
      <c r="G122" s="22">
        <f>SUM(G108:G121)</f>
        <v>1350</v>
      </c>
    </row>
    <row r="125" spans="1:208" s="13" customFormat="1" ht="21" customHeight="1" x14ac:dyDescent="0.7">
      <c r="A125" s="11" t="s">
        <v>88</v>
      </c>
      <c r="B125" s="11"/>
      <c r="C125" s="12"/>
      <c r="D125" s="12"/>
      <c r="E125" s="28">
        <f>SUM(E26, E65, E81, E93, E106, E122, E73)</f>
        <v>33946.01</v>
      </c>
      <c r="F125" s="28">
        <f>SUM(F26, F65, F81, F93, F106, F122, F73)</f>
        <v>17486.2</v>
      </c>
      <c r="G125" s="28">
        <f>SUM(G26, G65, G81, G93, G106, G122, G73)</f>
        <v>24575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</row>
    <row r="126" spans="1:208" ht="21" customHeight="1" x14ac:dyDescent="0.7">
      <c r="A126" s="40" t="s">
        <v>0</v>
      </c>
      <c r="B126" s="40"/>
      <c r="C126" s="40"/>
      <c r="D126" s="14"/>
      <c r="E126" s="29"/>
      <c r="F126" s="49"/>
    </row>
    <row r="127" spans="1:208" ht="21" customHeight="1" x14ac:dyDescent="0.7">
      <c r="A127" s="15" t="s">
        <v>89</v>
      </c>
      <c r="B127" s="15"/>
      <c r="C127" s="16"/>
      <c r="D127" s="16"/>
      <c r="E127" s="30">
        <f>SUM(E23-E125)</f>
        <v>-6796.010000000002</v>
      </c>
      <c r="F127" s="30">
        <f>SUM(F23-F125)</f>
        <v>-512.34000000000015</v>
      </c>
      <c r="G127" s="30">
        <f>SUM(G23-G125)</f>
        <v>-96.200000000000728</v>
      </c>
    </row>
    <row r="128" spans="1:208" x14ac:dyDescent="0.7">
      <c r="A128" s="17"/>
      <c r="B128" s="17"/>
      <c r="C128" s="18"/>
      <c r="D128" s="18"/>
      <c r="E128" s="31"/>
      <c r="F128" s="31"/>
    </row>
    <row r="131" spans="1:6" x14ac:dyDescent="0.7">
      <c r="A131" s="41"/>
      <c r="B131" s="41"/>
      <c r="C131" s="41"/>
      <c r="D131" s="41"/>
      <c r="E131" s="41"/>
      <c r="F131" s="53"/>
    </row>
  </sheetData>
  <mergeCells count="3">
    <mergeCell ref="A1:C1"/>
    <mergeCell ref="A126:C126"/>
    <mergeCell ref="A131:E131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budget vs actuals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Tronic</dc:creator>
  <cp:lastModifiedBy>Tristan Tronic</cp:lastModifiedBy>
  <dcterms:created xsi:type="dcterms:W3CDTF">2022-09-20T19:46:51Z</dcterms:created>
  <dcterms:modified xsi:type="dcterms:W3CDTF">2023-04-26T17:24:36Z</dcterms:modified>
</cp:coreProperties>
</file>